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80915/SOS_PCR/BAO/01_EDP/"/>
    </mc:Choice>
  </mc:AlternateContent>
  <xr:revisionPtr revIDLastSave="0" documentId="13_ncr:1_{88FBCD6B-2F72-F849-8379-787564191498}" xr6:coauthVersionLast="45" xr6:coauthVersionMax="45" xr10:uidLastSave="{00000000-0000-0000-0000-000000000000}"/>
  <bookViews>
    <workbookView xWindow="3020" yWindow="1460" windowWidth="34920" windowHeight="19320" tabRatio="500" xr2:uid="{00000000-000D-0000-FFFF-FFFF00000000}"/>
  </bookViews>
  <sheets>
    <sheet name="EIERI" sheetId="1" r:id="rId1"/>
    <sheet name="ZONAGE" sheetId="2" r:id="rId2"/>
  </sheet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I25" i="1"/>
  <c r="K25" i="1"/>
  <c r="L25" i="1"/>
  <c r="E26" i="1"/>
  <c r="I26" i="1"/>
  <c r="K26" i="1"/>
  <c r="L26" i="1"/>
  <c r="L28" i="1"/>
  <c r="L30" i="1"/>
  <c r="I35" i="1"/>
  <c r="L35" i="1"/>
  <c r="L40" i="1"/>
  <c r="H22" i="2"/>
  <c r="H21" i="2"/>
  <c r="I21" i="2"/>
  <c r="K21" i="2"/>
  <c r="L21" i="2"/>
  <c r="I22" i="2"/>
  <c r="K22" i="2"/>
  <c r="L22" i="2"/>
  <c r="F14" i="2"/>
  <c r="L24" i="2"/>
  <c r="L26" i="2"/>
</calcChain>
</file>

<file path=xl/sharedStrings.xml><?xml version="1.0" encoding="utf-8"?>
<sst xmlns="http://schemas.openxmlformats.org/spreadsheetml/2006/main" count="142" uniqueCount="95">
  <si>
    <t>(secondes)</t>
  </si>
  <si>
    <t>(s.d.)</t>
  </si>
  <si>
    <t>Intensité</t>
  </si>
  <si>
    <t>(mA)</t>
  </si>
  <si>
    <t>Tension</t>
  </si>
  <si>
    <t>(kV)</t>
  </si>
  <si>
    <t>I réf</t>
  </si>
  <si>
    <t>U réf</t>
  </si>
  <si>
    <t>Dose</t>
  </si>
  <si>
    <t>µSv</t>
  </si>
  <si>
    <t>seconde</t>
  </si>
  <si>
    <t>temps réf</t>
  </si>
  <si>
    <t>Dose réf</t>
  </si>
  <si>
    <t>(µSv/an)</t>
  </si>
  <si>
    <t>(mSv/an)</t>
  </si>
  <si>
    <t>DOSE EFFICACE COLLECTIVE :</t>
  </si>
  <si>
    <t>S =</t>
  </si>
  <si>
    <t>H.mSv sur 12 mois consécutifs</t>
  </si>
  <si>
    <t>Nombre d'ETP occupant le poste au pupitre :</t>
  </si>
  <si>
    <t>DOSE EFFICACE INDIVIDUELLE MOYENNE :</t>
  </si>
  <si>
    <t>E =</t>
  </si>
  <si>
    <t>mSv sur 12 mois consécutifs</t>
  </si>
  <si>
    <t>formule</t>
  </si>
  <si>
    <t>modifiable</t>
  </si>
  <si>
    <t>www.RadioproteXion.fr</t>
  </si>
  <si>
    <r>
      <t>mois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</si>
  <si>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t>(µSv/mois)</t>
  </si>
  <si>
    <t>MESURE</t>
  </si>
  <si>
    <t>CONCLUSION :</t>
  </si>
  <si>
    <t>NOM :</t>
  </si>
  <si>
    <t>PRÉNOM :</t>
  </si>
  <si>
    <t>FRÉQUENCE D'EXPOSITION :</t>
  </si>
  <si>
    <t xml:space="preserve">CARACTÉRISTIQUES DES RAYONNEMENTS IONISANTS :  </t>
  </si>
  <si>
    <t>Rayons X émis par un générateur électrique de rayonnements ionisants</t>
  </si>
  <si>
    <r>
      <t xml:space="preserve">LA DOSE EFFFICACE PRÉVISIONNELLE EST TRÈS INFÉRIEURE À LA LIMITE DE DOSE QUI NÉCESSITE LE CLASSEMENT DES TRAVAILLEURS </t>
    </r>
    <r>
      <rPr>
        <b/>
        <u/>
        <sz val="14"/>
        <color theme="1"/>
        <rFont val="Calibri (Corps)_x0000_"/>
      </rPr>
      <t>SOIT  1mSv sur  12 mois consécutifs</t>
    </r>
    <r>
      <rPr>
        <b/>
        <sz val="14"/>
        <color theme="1"/>
        <rFont val="Calibri"/>
        <family val="2"/>
        <scheme val="minor"/>
      </rPr>
      <t>.</t>
    </r>
  </si>
  <si>
    <t xml:space="preserve">Date d'échéance de la prochaine vérification de l'étalonnage triennale : </t>
  </si>
  <si>
    <t>Conformément à l'article R.4451-57 du Code du Travail - Décret 2018-437 du 04 juin 2018 :</t>
  </si>
  <si>
    <t>Évaluation Individuelle de l'Exposition aux R.I.  (EIERI)</t>
  </si>
  <si>
    <t>Appareil de mesure :  AT 1123  (S/N : 53362 )</t>
  </si>
  <si>
    <t xml:space="preserve"> Janvier 2019</t>
  </si>
  <si>
    <t>RADIOGRAPHIE - CONTRÔLE QUALITE</t>
  </si>
  <si>
    <t>HT :</t>
  </si>
  <si>
    <t>75 kV</t>
  </si>
  <si>
    <t>8 mA</t>
  </si>
  <si>
    <t>Intensité :</t>
  </si>
  <si>
    <t>(max.)</t>
  </si>
  <si>
    <t>SACS/Mois</t>
  </si>
  <si>
    <t>proportion</t>
  </si>
  <si>
    <t>(µSv/h)</t>
  </si>
  <si>
    <t>Débit de dose</t>
  </si>
  <si>
    <t>Mesure max :</t>
  </si>
  <si>
    <t>µSv/h</t>
  </si>
  <si>
    <t>mA</t>
  </si>
  <si>
    <t>kV</t>
  </si>
  <si>
    <t>Mesures réalisées le 18 juin 2018 par SOCOTEC (rapport n°EK2L01604-207)</t>
  </si>
  <si>
    <t>POSTES</t>
  </si>
  <si>
    <r>
      <t xml:space="preserve">EN CONSÉQUENCE, AUCUN TRAVAILLEUR N'A L'OBLIGATION D'ÊTRE CLASSÉ EXPOSÉ </t>
    </r>
    <r>
      <rPr>
        <b/>
        <u/>
        <sz val="14"/>
        <color theme="1"/>
        <rFont val="Calibri (Corps)_x0000_"/>
      </rPr>
      <t>NI EN CATÉGORIE B, NI EN CATÉGORIE A.</t>
    </r>
  </si>
  <si>
    <t>heure(s) par an / personne</t>
  </si>
  <si>
    <t>Durée de présence</t>
  </si>
  <si>
    <t>ZONAGE RADIOLOGIQUE</t>
  </si>
  <si>
    <t>aucune ZONE "Corps Entier" n'est à délimiter autour de l'appareil lors de son utilisation.</t>
  </si>
  <si>
    <t>Toutefois, un trisecteur JAUNE et NOIR symbolisant le danger "Rayonnements Ionisants" est apposé sur l'appareil et visible par les opérateurs.</t>
  </si>
  <si>
    <t>La dose efficace liée à l'utilisation de l'appareil à rayons X n'excède en aucun cas (même dans l'hypothèse d'une production en 3x8) 80 µSv par mois, en conséquence,</t>
  </si>
  <si>
    <t>(Arrêté RADON du 27 juin 2018)</t>
  </si>
  <si>
    <t>Exposition potentielle et incidents raisonnablement prévisibles :</t>
  </si>
  <si>
    <t>minutes</t>
  </si>
  <si>
    <t>Durée</t>
  </si>
  <si>
    <t>POITRINE</t>
  </si>
  <si>
    <t xml:space="preserve">Appareil de mesure :  </t>
  </si>
  <si>
    <t>Tube à Rayons X</t>
  </si>
  <si>
    <t xml:space="preserve">Durée </t>
  </si>
  <si>
    <t>?</t>
  </si>
  <si>
    <t>Probleme de sécurité sur le diffracto</t>
  </si>
  <si>
    <t>(Mesure réalisée à l'intérieur de l'enceinte)</t>
  </si>
  <si>
    <t>(µSv)</t>
  </si>
  <si>
    <t>EXTREMITÉS</t>
  </si>
  <si>
    <t>DOSE ÉQUIVALENTE INDIVIDUELLE MOYENNE :</t>
  </si>
  <si>
    <t>H =</t>
  </si>
  <si>
    <t>ENSEIGNEMENT PRATIQUE et RECHERCHE - Radiocristallographie</t>
  </si>
  <si>
    <t>Nature du travail :   RADIOCRISTALLOGRAPHIE</t>
  </si>
  <si>
    <t>d'analyses</t>
  </si>
  <si>
    <t xml:space="preserve">Nombre </t>
  </si>
  <si>
    <t>DOSE EFFICACE COLLECTIVE MOYENNE :</t>
  </si>
  <si>
    <t>Homme.mSv sur 12 mois</t>
  </si>
  <si>
    <t>Nombre d'utilisateurs - moyenne :</t>
  </si>
  <si>
    <t>Nombre</t>
  </si>
  <si>
    <t>d'analyse</t>
  </si>
  <si>
    <t xml:space="preserve">mSv  &lt;&lt; 50 mSv </t>
  </si>
  <si>
    <t>(limite TNC aux extrémités)</t>
  </si>
  <si>
    <t>Nombre d'appareils</t>
  </si>
  <si>
    <t>Haute Tension : 60 kV (appareil le plus pénalisant)</t>
  </si>
  <si>
    <t>Intensinté du courant max :   45  mA  et Puissance max : 1800 Watt</t>
  </si>
  <si>
    <t>50 heures par an (duréee d'utilisation collective cumulée des appareils )</t>
  </si>
  <si>
    <t>La dose efficace exclusivement liée au radon est très probablement inférieure à la limite de dose efficace de 1 mSv / an (Montpellier  en ZONE 1 RADON )</t>
  </si>
  <si>
    <t>Dose RADON : les lieux de travail sont situés en RDC ou en sous-sol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</si>
</sst>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9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80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4"/>
      <color rgb="FF3366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4"/>
      <color theme="1"/>
      <name val="Calibri (Corps)_x0000_"/>
    </font>
    <font>
      <b/>
      <i/>
      <sz val="2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 (Corps)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ck">
        <color rgb="FF800000"/>
      </left>
      <right/>
      <top style="thick">
        <color rgb="FF800000"/>
      </top>
      <bottom style="thick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 style="thick">
        <color rgb="FF800000"/>
      </right>
      <top style="thick">
        <color rgb="FF800000"/>
      </top>
      <bottom style="thick">
        <color rgb="FF8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6" fillId="2" borderId="0" xfId="0" applyFont="1" applyFill="1" applyAlignment="1">
      <alignment horizontal="right" indent="1"/>
    </xf>
    <xf numFmtId="0" fontId="6" fillId="2" borderId="0" xfId="0" applyFont="1" applyFill="1"/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/>
    <xf numFmtId="2" fontId="1" fillId="6" borderId="0" xfId="0" applyNumberFormat="1" applyFont="1" applyFill="1"/>
    <xf numFmtId="0" fontId="1" fillId="7" borderId="0" xfId="0" applyFont="1" applyFill="1"/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2" fillId="7" borderId="0" xfId="0" applyFont="1" applyFill="1" applyAlignment="1">
      <alignment horizontal="center"/>
    </xf>
    <xf numFmtId="0" fontId="10" fillId="7" borderId="0" xfId="0" applyFont="1" applyFill="1"/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left"/>
    </xf>
    <xf numFmtId="0" fontId="1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164" fontId="6" fillId="2" borderId="0" xfId="0" applyNumberFormat="1" applyFont="1" applyFill="1"/>
    <xf numFmtId="164" fontId="2" fillId="4" borderId="0" xfId="0" applyNumberFormat="1" applyFont="1" applyFill="1"/>
    <xf numFmtId="0" fontId="2" fillId="6" borderId="0" xfId="0" applyFont="1" applyFill="1" applyAlignment="1">
      <alignment horizontal="center"/>
    </xf>
    <xf numFmtId="0" fontId="10" fillId="7" borderId="0" xfId="0" applyFont="1" applyFill="1" applyBorder="1"/>
    <xf numFmtId="0" fontId="14" fillId="7" borderId="0" xfId="0" applyFont="1" applyFill="1"/>
    <xf numFmtId="0" fontId="15" fillId="7" borderId="0" xfId="0" applyFont="1" applyFill="1"/>
    <xf numFmtId="0" fontId="2" fillId="7" borderId="0" xfId="0" applyFont="1" applyFill="1"/>
    <xf numFmtId="0" fontId="16" fillId="7" borderId="0" xfId="0" applyFont="1" applyFill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0" xfId="0" applyFont="1" applyFill="1" applyBorder="1"/>
    <xf numFmtId="0" fontId="1" fillId="7" borderId="12" xfId="0" applyFont="1" applyFill="1" applyBorder="1"/>
    <xf numFmtId="0" fontId="1" fillId="7" borderId="13" xfId="0" applyFont="1" applyFill="1" applyBorder="1"/>
    <xf numFmtId="0" fontId="2" fillId="7" borderId="0" xfId="0" applyFont="1" applyFill="1" applyBorder="1"/>
    <xf numFmtId="0" fontId="1" fillId="7" borderId="0" xfId="0" applyFont="1" applyFill="1" applyAlignment="1">
      <alignment horizontal="center"/>
    </xf>
    <xf numFmtId="0" fontId="14" fillId="7" borderId="0" xfId="0" applyFont="1" applyFill="1" applyBorder="1"/>
    <xf numFmtId="0" fontId="2" fillId="5" borderId="0" xfId="0" applyFont="1" applyFill="1" applyBorder="1"/>
    <xf numFmtId="164" fontId="1" fillId="7" borderId="0" xfId="0" applyNumberFormat="1" applyFont="1" applyFill="1" applyBorder="1"/>
    <xf numFmtId="2" fontId="1" fillId="7" borderId="0" xfId="0" applyNumberFormat="1" applyFont="1" applyFill="1" applyBorder="1"/>
    <xf numFmtId="0" fontId="6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15" fillId="7" borderId="8" xfId="0" applyFont="1" applyFill="1" applyBorder="1"/>
    <xf numFmtId="0" fontId="10" fillId="7" borderId="8" xfId="0" applyFont="1" applyFill="1" applyBorder="1"/>
    <xf numFmtId="0" fontId="10" fillId="7" borderId="8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left"/>
    </xf>
    <xf numFmtId="0" fontId="10" fillId="7" borderId="9" xfId="0" applyFont="1" applyFill="1" applyBorder="1"/>
    <xf numFmtId="0" fontId="15" fillId="7" borderId="13" xfId="0" applyFont="1" applyFill="1" applyBorder="1"/>
    <xf numFmtId="0" fontId="10" fillId="7" borderId="13" xfId="0" applyFont="1" applyFill="1" applyBorder="1"/>
    <xf numFmtId="0" fontId="10" fillId="7" borderId="13" xfId="0" applyFont="1" applyFill="1" applyBorder="1" applyAlignment="1">
      <alignment horizontal="right"/>
    </xf>
    <xf numFmtId="0" fontId="10" fillId="7" borderId="13" xfId="0" applyFont="1" applyFill="1" applyBorder="1" applyAlignment="1">
      <alignment horizontal="left"/>
    </xf>
    <xf numFmtId="0" fontId="10" fillId="7" borderId="14" xfId="0" applyFont="1" applyFill="1" applyBorder="1"/>
    <xf numFmtId="0" fontId="15" fillId="7" borderId="0" xfId="0" applyFont="1" applyFill="1" applyBorder="1"/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left"/>
    </xf>
    <xf numFmtId="165" fontId="1" fillId="6" borderId="0" xfId="0" applyNumberFormat="1" applyFont="1" applyFill="1"/>
    <xf numFmtId="0" fontId="17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4" fontId="15" fillId="7" borderId="0" xfId="0" applyNumberFormat="1" applyFont="1" applyFill="1" applyBorder="1"/>
    <xf numFmtId="0" fontId="14" fillId="7" borderId="18" xfId="0" applyFont="1" applyFill="1" applyBorder="1"/>
    <xf numFmtId="0" fontId="10" fillId="7" borderId="19" xfId="0" applyFont="1" applyFill="1" applyBorder="1"/>
    <xf numFmtId="0" fontId="10" fillId="7" borderId="19" xfId="0" applyFont="1" applyFill="1" applyBorder="1" applyAlignment="1">
      <alignment horizontal="right"/>
    </xf>
    <xf numFmtId="0" fontId="10" fillId="7" borderId="19" xfId="0" applyFont="1" applyFill="1" applyBorder="1" applyAlignment="1">
      <alignment horizontal="left"/>
    </xf>
    <xf numFmtId="0" fontId="10" fillId="7" borderId="20" xfId="0" applyFont="1" applyFill="1" applyBorder="1"/>
    <xf numFmtId="0" fontId="15" fillId="7" borderId="21" xfId="0" applyFont="1" applyFill="1" applyBorder="1"/>
    <xf numFmtId="0" fontId="10" fillId="7" borderId="22" xfId="0" applyFont="1" applyFill="1" applyBorder="1"/>
    <xf numFmtId="0" fontId="15" fillId="7" borderId="23" xfId="0" applyFont="1" applyFill="1" applyBorder="1"/>
    <xf numFmtId="0" fontId="10" fillId="7" borderId="24" xfId="0" applyFont="1" applyFill="1" applyBorder="1"/>
    <xf numFmtId="0" fontId="10" fillId="7" borderId="24" xfId="0" applyFont="1" applyFill="1" applyBorder="1" applyAlignment="1">
      <alignment horizontal="right"/>
    </xf>
    <xf numFmtId="14" fontId="15" fillId="7" borderId="24" xfId="0" applyNumberFormat="1" applyFont="1" applyFill="1" applyBorder="1"/>
    <xf numFmtId="0" fontId="10" fillId="7" borderId="24" xfId="0" applyFont="1" applyFill="1" applyBorder="1" applyAlignment="1">
      <alignment horizontal="left"/>
    </xf>
    <xf numFmtId="0" fontId="10" fillId="7" borderId="25" xfId="0" applyFont="1" applyFill="1" applyBorder="1"/>
    <xf numFmtId="0" fontId="2" fillId="7" borderId="0" xfId="0" applyFont="1" applyFill="1" applyAlignment="1">
      <alignment horizontal="right"/>
    </xf>
    <xf numFmtId="164" fontId="2" fillId="7" borderId="0" xfId="0" applyNumberFormat="1" applyFont="1" applyFill="1"/>
    <xf numFmtId="0" fontId="17" fillId="5" borderId="10" xfId="0" applyFont="1" applyFill="1" applyBorder="1"/>
    <xf numFmtId="165" fontId="1" fillId="5" borderId="0" xfId="0" applyNumberFormat="1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8" fillId="7" borderId="0" xfId="0" applyFont="1" applyFill="1" applyBorder="1" applyAlignment="1"/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/>
    <xf numFmtId="0" fontId="10" fillId="7" borderId="11" xfId="0" applyFont="1" applyFill="1" applyBorder="1"/>
    <xf numFmtId="0" fontId="21" fillId="7" borderId="0" xfId="0" applyFont="1" applyFill="1" applyBorder="1"/>
    <xf numFmtId="0" fontId="21" fillId="7" borderId="0" xfId="0" applyFont="1" applyFill="1" applyBorder="1" applyAlignment="1">
      <alignment horizontal="center"/>
    </xf>
    <xf numFmtId="0" fontId="21" fillId="7" borderId="13" xfId="0" applyFont="1" applyFill="1" applyBorder="1"/>
    <xf numFmtId="0" fontId="21" fillId="7" borderId="13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165" fontId="10" fillId="7" borderId="13" xfId="0" applyNumberFormat="1" applyFont="1" applyFill="1" applyBorder="1"/>
    <xf numFmtId="0" fontId="23" fillId="5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4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/>
    </xf>
    <xf numFmtId="2" fontId="1" fillId="7" borderId="8" xfId="0" applyNumberFormat="1" applyFont="1" applyFill="1" applyBorder="1"/>
    <xf numFmtId="164" fontId="1" fillId="7" borderId="8" xfId="0" applyNumberFormat="1" applyFont="1" applyFill="1" applyBorder="1"/>
    <xf numFmtId="164" fontId="1" fillId="7" borderId="9" xfId="0" applyNumberFormat="1" applyFont="1" applyFill="1" applyBorder="1"/>
    <xf numFmtId="0" fontId="2" fillId="7" borderId="10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6" fillId="7" borderId="0" xfId="0" applyFont="1" applyFill="1" applyBorder="1" applyAlignment="1"/>
    <xf numFmtId="0" fontId="6" fillId="7" borderId="0" xfId="0" applyFont="1" applyFill="1" applyBorder="1" applyAlignment="1">
      <alignment horizontal="right" indent="1"/>
    </xf>
    <xf numFmtId="164" fontId="6" fillId="7" borderId="11" xfId="0" applyNumberFormat="1" applyFont="1" applyFill="1" applyBorder="1"/>
    <xf numFmtId="0" fontId="17" fillId="7" borderId="0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16" fillId="7" borderId="12" xfId="0" applyFont="1" applyFill="1" applyBorder="1"/>
    <xf numFmtId="0" fontId="2" fillId="7" borderId="13" xfId="0" applyFont="1" applyFill="1" applyBorder="1" applyAlignment="1">
      <alignment horizontal="right"/>
    </xf>
    <xf numFmtId="164" fontId="2" fillId="7" borderId="14" xfId="0" applyNumberFormat="1" applyFont="1" applyFill="1" applyBorder="1"/>
    <xf numFmtId="0" fontId="17" fillId="7" borderId="12" xfId="0" applyFont="1" applyFill="1" applyBorder="1"/>
    <xf numFmtId="0" fontId="24" fillId="7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5" fontId="1" fillId="6" borderId="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" fillId="6" borderId="0" xfId="0" applyFont="1" applyFill="1" applyBorder="1"/>
    <xf numFmtId="2" fontId="1" fillId="6" borderId="0" xfId="0" applyNumberFormat="1" applyFont="1" applyFill="1" applyBorder="1"/>
    <xf numFmtId="164" fontId="1" fillId="6" borderId="0" xfId="0" applyNumberFormat="1" applyFont="1" applyFill="1" applyBorder="1"/>
    <xf numFmtId="165" fontId="1" fillId="6" borderId="0" xfId="0" applyNumberFormat="1" applyFont="1" applyFill="1" applyBorder="1"/>
    <xf numFmtId="0" fontId="1" fillId="7" borderId="11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indent="1"/>
    </xf>
    <xf numFmtId="164" fontId="6" fillId="2" borderId="0" xfId="0" applyNumberFormat="1" applyFont="1" applyFill="1" applyBorder="1"/>
    <xf numFmtId="0" fontId="6" fillId="2" borderId="0" xfId="0" applyFont="1" applyFill="1" applyBorder="1"/>
    <xf numFmtId="0" fontId="6" fillId="2" borderId="11" xfId="0" applyFont="1" applyFill="1" applyBorder="1"/>
    <xf numFmtId="0" fontId="2" fillId="3" borderId="0" xfId="0" applyFont="1" applyFill="1" applyBorder="1"/>
    <xf numFmtId="0" fontId="2" fillId="3" borderId="11" xfId="0" applyFont="1" applyFill="1" applyBorder="1"/>
    <xf numFmtId="0" fontId="2" fillId="4" borderId="13" xfId="0" applyFont="1" applyFill="1" applyBorder="1" applyAlignment="1">
      <alignment horizontal="right"/>
    </xf>
    <xf numFmtId="164" fontId="2" fillId="4" borderId="13" xfId="0" applyNumberFormat="1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7" borderId="0" xfId="0" applyFont="1" applyFill="1" applyAlignment="1">
      <alignment horizontal="center" vertical="center"/>
    </xf>
    <xf numFmtId="0" fontId="22" fillId="7" borderId="13" xfId="0" applyFont="1" applyFill="1" applyBorder="1" applyAlignment="1">
      <alignment horizontal="center"/>
    </xf>
    <xf numFmtId="14" fontId="26" fillId="7" borderId="24" xfId="0" applyNumberFormat="1" applyFont="1" applyFill="1" applyBorder="1"/>
    <xf numFmtId="2" fontId="1" fillId="6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14" fillId="5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166" fontId="1" fillId="6" borderId="0" xfId="0" applyNumberFormat="1" applyFont="1" applyFill="1" applyBorder="1" applyAlignment="1">
      <alignment horizontal="center"/>
    </xf>
    <xf numFmtId="166" fontId="1" fillId="5" borderId="0" xfId="0" applyNumberFormat="1" applyFont="1" applyFill="1" applyBorder="1" applyAlignment="1">
      <alignment horizontal="center"/>
    </xf>
    <xf numFmtId="166" fontId="2" fillId="4" borderId="13" xfId="0" applyNumberFormat="1" applyFont="1" applyFill="1" applyBorder="1"/>
    <xf numFmtId="0" fontId="14" fillId="5" borderId="10" xfId="0" applyFont="1" applyFill="1" applyBorder="1"/>
    <xf numFmtId="0" fontId="27" fillId="7" borderId="0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8" fillId="5" borderId="10" xfId="0" applyFont="1" applyFill="1" applyBorder="1"/>
  </cellXfs>
  <cellStyles count="8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50800</xdr:rowOff>
    </xdr:from>
    <xdr:to>
      <xdr:col>1</xdr:col>
      <xdr:colOff>784502</xdr:colOff>
      <xdr:row>5</xdr:row>
      <xdr:rowOff>203200</xdr:rowOff>
    </xdr:to>
    <xdr:pic>
      <xdr:nvPicPr>
        <xdr:cNvPr id="2" name="Image 1" descr="BONHOMME-DROI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" y="294640"/>
          <a:ext cx="754022" cy="103632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50800</xdr:rowOff>
    </xdr:from>
    <xdr:to>
      <xdr:col>1</xdr:col>
      <xdr:colOff>784502</xdr:colOff>
      <xdr:row>5</xdr:row>
      <xdr:rowOff>63500</xdr:rowOff>
    </xdr:to>
    <xdr:pic>
      <xdr:nvPicPr>
        <xdr:cNvPr id="3" name="Image 2" descr="BONHOMME-DROITE.jpg">
          <a:extLst>
            <a:ext uri="{FF2B5EF4-FFF2-40B4-BE49-F238E27FC236}">
              <a16:creationId xmlns:a16="http://schemas.microsoft.com/office/drawing/2014/main" id="{5E347CDC-8D59-134B-A626-3C4004900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546100"/>
          <a:ext cx="754022" cy="106680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79"/>
  <sheetViews>
    <sheetView tabSelected="1" topLeftCell="A32" zoomScale="150" zoomScaleNormal="100" zoomScalePageLayoutView="125" workbookViewId="0">
      <selection activeCell="B50" sqref="B50"/>
    </sheetView>
  </sheetViews>
  <sheetFormatPr baseColWidth="10" defaultRowHeight="19"/>
  <cols>
    <col min="1" max="1" width="5" style="14" customWidth="1"/>
    <col min="2" max="2" width="22" style="1" customWidth="1"/>
    <col min="3" max="3" width="13.33203125" style="1" customWidth="1"/>
    <col min="4" max="4" width="17.83203125" style="1" customWidth="1"/>
    <col min="5" max="5" width="15.6640625" style="1" customWidth="1"/>
    <col min="6" max="7" width="10.83203125" style="1"/>
    <col min="8" max="8" width="16.6640625" style="1" customWidth="1"/>
    <col min="9" max="9" width="15" style="1" customWidth="1"/>
    <col min="10" max="10" width="12.33203125" style="1" customWidth="1"/>
    <col min="11" max="11" width="11.6640625" style="1" customWidth="1"/>
    <col min="12" max="15" width="10.83203125" style="1"/>
    <col min="16" max="24" width="10.83203125" style="14"/>
    <col min="25" max="16384" width="10.83203125" style="1"/>
  </cols>
  <sheetData>
    <row r="1" spans="2:12" s="14" customFormat="1"/>
    <row r="2" spans="2:12" s="14" customFormat="1" ht="20" thickBot="1">
      <c r="H2" s="15" t="s">
        <v>6</v>
      </c>
      <c r="I2" s="16">
        <v>100</v>
      </c>
      <c r="J2" s="15" t="s">
        <v>12</v>
      </c>
      <c r="K2" s="16">
        <v>0.03</v>
      </c>
      <c r="L2" s="16" t="s">
        <v>9</v>
      </c>
    </row>
    <row r="3" spans="2:12" s="14" customFormat="1" ht="33" thickTop="1" thickBot="1">
      <c r="D3" s="189" t="s">
        <v>24</v>
      </c>
      <c r="E3" s="190"/>
      <c r="F3" s="190"/>
      <c r="G3" s="190"/>
      <c r="H3" s="190"/>
      <c r="I3" s="190"/>
      <c r="J3" s="190"/>
      <c r="K3" s="190"/>
      <c r="L3" s="191"/>
    </row>
    <row r="4" spans="2:12" s="14" customFormat="1" ht="20" thickTop="1">
      <c r="H4" s="15"/>
      <c r="I4" s="16"/>
      <c r="J4" s="15"/>
      <c r="K4" s="16"/>
      <c r="L4" s="16"/>
    </row>
    <row r="5" spans="2:12" s="14" customFormat="1">
      <c r="D5" s="68"/>
      <c r="E5" s="69"/>
      <c r="F5" s="69"/>
      <c r="G5" s="69"/>
      <c r="H5" s="70"/>
      <c r="I5" s="69"/>
      <c r="J5" s="71"/>
      <c r="K5" s="69"/>
      <c r="L5" s="72"/>
    </row>
    <row r="6" spans="2:12" s="14" customFormat="1">
      <c r="D6" s="73" t="s">
        <v>68</v>
      </c>
      <c r="E6" s="27"/>
      <c r="F6" s="179"/>
      <c r="G6" s="27"/>
      <c r="H6" s="56"/>
      <c r="I6" s="27"/>
      <c r="J6" s="57"/>
      <c r="K6" s="27"/>
      <c r="L6" s="74"/>
    </row>
    <row r="7" spans="2:12" s="14" customFormat="1">
      <c r="D7" s="75" t="s">
        <v>35</v>
      </c>
      <c r="E7" s="76"/>
      <c r="F7" s="76"/>
      <c r="G7" s="76"/>
      <c r="H7" s="77"/>
      <c r="I7" s="170" t="s">
        <v>71</v>
      </c>
      <c r="J7" s="79"/>
      <c r="K7" s="76"/>
      <c r="L7" s="80"/>
    </row>
    <row r="8" spans="2:12" s="14" customFormat="1" ht="20" thickBot="1">
      <c r="D8" s="55"/>
      <c r="E8" s="27"/>
      <c r="F8" s="27"/>
      <c r="G8" s="27"/>
      <c r="H8" s="56"/>
      <c r="I8" s="67"/>
      <c r="J8" s="57"/>
      <c r="K8" s="27"/>
      <c r="L8" s="27"/>
    </row>
    <row r="9" spans="2:12" s="14" customFormat="1" ht="38" thickBot="1">
      <c r="B9" s="192" t="s">
        <v>37</v>
      </c>
      <c r="C9" s="193"/>
      <c r="D9" s="193"/>
      <c r="E9" s="193"/>
      <c r="F9" s="193"/>
      <c r="G9" s="193"/>
      <c r="H9" s="193"/>
      <c r="I9" s="193"/>
      <c r="J9" s="193"/>
      <c r="K9" s="193"/>
      <c r="L9" s="194"/>
    </row>
    <row r="10" spans="2:12" s="14" customFormat="1" ht="20" thickBot="1">
      <c r="B10" s="168"/>
      <c r="D10" s="29"/>
      <c r="E10" s="18"/>
      <c r="F10" s="18"/>
      <c r="G10" s="18"/>
      <c r="H10" s="19"/>
      <c r="I10" s="27"/>
      <c r="J10" s="20"/>
      <c r="K10" s="18"/>
      <c r="L10" s="18"/>
    </row>
    <row r="11" spans="2:12" s="14" customFormat="1" ht="33" customHeight="1">
      <c r="B11" s="201" t="s">
        <v>79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2:12" s="14" customFormat="1">
      <c r="B12" s="88" t="s">
        <v>29</v>
      </c>
      <c r="C12" s="204"/>
      <c r="D12" s="204"/>
      <c r="E12" s="199"/>
      <c r="F12" s="199"/>
      <c r="G12" s="95"/>
      <c r="H12" s="56"/>
      <c r="I12" s="27"/>
      <c r="J12" s="57"/>
      <c r="K12" s="27"/>
      <c r="L12" s="89"/>
    </row>
    <row r="13" spans="2:12" s="14" customFormat="1" ht="20" thickBot="1">
      <c r="B13" s="35" t="s">
        <v>30</v>
      </c>
      <c r="C13" s="205"/>
      <c r="D13" s="205"/>
      <c r="E13" s="200"/>
      <c r="F13" s="200"/>
      <c r="G13" s="169"/>
      <c r="H13" s="52"/>
      <c r="I13" s="51"/>
      <c r="J13" s="53"/>
      <c r="K13" s="51"/>
      <c r="L13" s="54"/>
    </row>
    <row r="14" spans="2:12" s="14" customFormat="1" ht="20" thickBot="1">
      <c r="D14" s="29"/>
      <c r="E14" s="18"/>
      <c r="F14" s="18"/>
      <c r="G14" s="18"/>
      <c r="H14" s="19"/>
      <c r="I14" s="27"/>
      <c r="J14" s="20"/>
      <c r="K14" s="18"/>
      <c r="L14" s="18"/>
    </row>
    <row r="15" spans="2:12" s="14" customFormat="1">
      <c r="B15" s="32" t="s">
        <v>32</v>
      </c>
      <c r="C15" s="33"/>
      <c r="D15" s="45"/>
      <c r="E15" s="185" t="s">
        <v>69</v>
      </c>
      <c r="F15" s="185"/>
      <c r="G15" s="185"/>
      <c r="H15" s="185"/>
      <c r="I15" s="185"/>
      <c r="J15" s="185"/>
      <c r="K15" s="185"/>
      <c r="L15" s="186"/>
    </row>
    <row r="16" spans="2:12" s="14" customFormat="1">
      <c r="B16" s="88"/>
      <c r="C16" s="34"/>
      <c r="D16" s="55"/>
      <c r="E16" s="187" t="s">
        <v>90</v>
      </c>
      <c r="F16" s="187"/>
      <c r="G16" s="187"/>
      <c r="H16" s="187"/>
      <c r="I16" s="187"/>
      <c r="J16" s="187"/>
      <c r="K16" s="187"/>
      <c r="L16" s="188"/>
    </row>
    <row r="17" spans="1:24" s="14" customFormat="1">
      <c r="B17" s="88"/>
      <c r="C17" s="34"/>
      <c r="D17" s="55"/>
      <c r="E17" s="27"/>
      <c r="F17" s="27"/>
      <c r="G17" s="27"/>
      <c r="H17" s="57" t="s">
        <v>91</v>
      </c>
      <c r="I17" s="90"/>
      <c r="J17" s="91"/>
      <c r="K17" s="90"/>
      <c r="L17" s="89"/>
    </row>
    <row r="18" spans="1:24" s="14" customFormat="1" ht="20" thickBot="1">
      <c r="B18" s="35" t="s">
        <v>31</v>
      </c>
      <c r="C18" s="36"/>
      <c r="D18" s="50"/>
      <c r="E18" s="51"/>
      <c r="F18" s="96"/>
      <c r="G18" s="206" t="s">
        <v>92</v>
      </c>
      <c r="H18" s="206"/>
      <c r="I18" s="206"/>
      <c r="J18" s="206"/>
      <c r="K18" s="206"/>
      <c r="L18" s="207"/>
    </row>
    <row r="19" spans="1:24" s="14" customFormat="1">
      <c r="B19" s="34"/>
      <c r="C19" s="34"/>
      <c r="D19" s="55"/>
      <c r="E19" s="27"/>
      <c r="F19" s="27"/>
      <c r="G19" s="27"/>
      <c r="H19" s="56"/>
      <c r="I19" s="27"/>
      <c r="J19" s="57"/>
      <c r="K19" s="27"/>
      <c r="L19" s="27"/>
    </row>
    <row r="20" spans="1:24" s="14" customFormat="1" ht="20" thickBot="1">
      <c r="H20" s="15" t="s">
        <v>7</v>
      </c>
      <c r="I20" s="16">
        <v>120</v>
      </c>
      <c r="J20" s="15" t="s">
        <v>11</v>
      </c>
      <c r="K20" s="16">
        <v>3.65</v>
      </c>
      <c r="L20" s="16" t="s">
        <v>10</v>
      </c>
    </row>
    <row r="21" spans="1:24" ht="33" thickTop="1" thickBot="1">
      <c r="B21" s="196" t="s">
        <v>78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4"/>
      <c r="N21" s="14"/>
      <c r="O21" s="14"/>
    </row>
    <row r="22" spans="1:24" ht="37" customHeight="1" thickTop="1" thickBot="1">
      <c r="B22" s="23"/>
      <c r="C22" s="21"/>
      <c r="D22" s="21"/>
      <c r="E22" s="21" t="s">
        <v>23</v>
      </c>
      <c r="F22" s="21" t="s">
        <v>23</v>
      </c>
      <c r="G22" s="21" t="s">
        <v>23</v>
      </c>
      <c r="H22" s="22" t="s">
        <v>27</v>
      </c>
      <c r="I22" s="22" t="s">
        <v>22</v>
      </c>
      <c r="J22" s="22"/>
      <c r="K22" s="22" t="s">
        <v>22</v>
      </c>
      <c r="L22" s="22" t="s">
        <v>22</v>
      </c>
      <c r="M22" s="14"/>
      <c r="N22" s="14"/>
      <c r="O22" s="14"/>
    </row>
    <row r="23" spans="1:24" s="2" customFormat="1">
      <c r="A23" s="17"/>
      <c r="B23" s="137" t="s">
        <v>89</v>
      </c>
      <c r="C23" s="138" t="s">
        <v>81</v>
      </c>
      <c r="D23" s="138" t="s">
        <v>70</v>
      </c>
      <c r="E23" s="138" t="s">
        <v>66</v>
      </c>
      <c r="F23" s="138"/>
      <c r="G23" s="138"/>
      <c r="H23" s="138" t="s">
        <v>49</v>
      </c>
      <c r="I23" s="138" t="s">
        <v>8</v>
      </c>
      <c r="J23" s="138"/>
      <c r="K23" s="138" t="s">
        <v>8</v>
      </c>
      <c r="L23" s="138" t="s">
        <v>8</v>
      </c>
      <c r="M23" s="139"/>
      <c r="N23" s="139"/>
      <c r="O23" s="140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>
      <c r="A24" s="17"/>
      <c r="B24" s="141"/>
      <c r="C24" s="142" t="s">
        <v>80</v>
      </c>
      <c r="D24" s="142" t="s">
        <v>10</v>
      </c>
      <c r="E24" s="142" t="s">
        <v>65</v>
      </c>
      <c r="F24" s="142"/>
      <c r="G24" s="142"/>
      <c r="H24" s="142" t="s">
        <v>48</v>
      </c>
      <c r="I24" s="142" t="s">
        <v>26</v>
      </c>
      <c r="J24" s="142"/>
      <c r="K24" s="142" t="s">
        <v>13</v>
      </c>
      <c r="L24" s="142" t="s">
        <v>14</v>
      </c>
      <c r="M24" s="44"/>
      <c r="N24" s="44"/>
      <c r="O24" s="143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00" customFormat="1">
      <c r="A25" s="38"/>
      <c r="B25" s="144">
        <v>4</v>
      </c>
      <c r="C25" s="145">
        <v>125</v>
      </c>
      <c r="D25" s="145">
        <v>120</v>
      </c>
      <c r="E25" s="171">
        <f>D25/60</f>
        <v>2</v>
      </c>
      <c r="F25" s="145"/>
      <c r="G25" s="145"/>
      <c r="H25" s="146">
        <v>0.107</v>
      </c>
      <c r="I25" s="171">
        <f>C25*E25/60*H25*B25</f>
        <v>1.7833333333333334</v>
      </c>
      <c r="J25" s="146"/>
      <c r="K25" s="147">
        <f>I25*11</f>
        <v>19.616666666666667</v>
      </c>
      <c r="L25" s="146">
        <f>K25/1000</f>
        <v>1.9616666666666668E-2</v>
      </c>
      <c r="M25" s="94" t="s">
        <v>67</v>
      </c>
      <c r="N25" s="87"/>
      <c r="O25" s="148"/>
      <c r="P25" s="180"/>
      <c r="Q25" s="181"/>
      <c r="R25" s="181"/>
      <c r="S25" s="181"/>
      <c r="T25" s="38"/>
      <c r="U25" s="38"/>
      <c r="V25" s="38"/>
      <c r="W25" s="38"/>
      <c r="X25" s="38"/>
    </row>
    <row r="26" spans="1:24" s="100" customFormat="1">
      <c r="A26" s="38"/>
      <c r="B26" s="141">
        <v>2</v>
      </c>
      <c r="C26" s="149">
        <v>125</v>
      </c>
      <c r="D26" s="149">
        <v>120</v>
      </c>
      <c r="E26" s="172">
        <f>D26/60</f>
        <v>2</v>
      </c>
      <c r="F26" s="149"/>
      <c r="G26" s="149"/>
      <c r="H26" s="150">
        <v>0.107</v>
      </c>
      <c r="I26" s="172">
        <f>C26*E26/60*H26*B26</f>
        <v>0.89166666666666672</v>
      </c>
      <c r="J26" s="150"/>
      <c r="K26" s="151">
        <f>I26*11</f>
        <v>9.8083333333333336</v>
      </c>
      <c r="L26" s="150">
        <f>K26/1000</f>
        <v>9.8083333333333338E-3</v>
      </c>
      <c r="M26" s="94" t="s">
        <v>67</v>
      </c>
      <c r="N26" s="87"/>
      <c r="O26" s="148"/>
      <c r="P26" s="38"/>
      <c r="Q26" s="38"/>
      <c r="R26" s="38"/>
      <c r="S26" s="38"/>
      <c r="T26" s="38"/>
      <c r="U26" s="38"/>
      <c r="V26" s="38"/>
      <c r="W26" s="38"/>
      <c r="X26" s="38"/>
    </row>
    <row r="27" spans="1:24">
      <c r="B27" s="144"/>
      <c r="C27" s="152"/>
      <c r="D27" s="152"/>
      <c r="E27" s="152"/>
      <c r="F27" s="152"/>
      <c r="G27" s="152"/>
      <c r="H27" s="153"/>
      <c r="I27" s="154"/>
      <c r="J27" s="153"/>
      <c r="K27" s="155"/>
      <c r="L27" s="154"/>
      <c r="M27" s="39"/>
      <c r="N27" s="34"/>
      <c r="O27" s="156"/>
    </row>
    <row r="28" spans="1:24">
      <c r="B28" s="157"/>
      <c r="C28" s="34"/>
      <c r="D28" s="34"/>
      <c r="E28" s="34"/>
      <c r="F28" s="34"/>
      <c r="G28" s="34"/>
      <c r="H28" s="182" t="s">
        <v>82</v>
      </c>
      <c r="I28" s="182"/>
      <c r="J28" s="182"/>
      <c r="K28" s="158"/>
      <c r="L28" s="159">
        <f>ROUNDUP(SUM(L25:L27),3)</f>
        <v>3.0000000000000002E-2</v>
      </c>
      <c r="M28" s="160" t="s">
        <v>83</v>
      </c>
      <c r="N28" s="160"/>
      <c r="O28" s="161"/>
    </row>
    <row r="29" spans="1:24">
      <c r="B29" s="88"/>
      <c r="C29" s="102"/>
      <c r="D29" s="34"/>
      <c r="E29" s="34"/>
      <c r="F29" s="34"/>
      <c r="G29" s="34"/>
      <c r="H29" s="195" t="s">
        <v>84</v>
      </c>
      <c r="I29" s="195"/>
      <c r="J29" s="195"/>
      <c r="K29" s="195"/>
      <c r="L29" s="162">
        <v>15</v>
      </c>
      <c r="M29" s="162" t="s">
        <v>55</v>
      </c>
      <c r="N29" s="162"/>
      <c r="O29" s="163"/>
    </row>
    <row r="30" spans="1:24" ht="20" customHeight="1" thickBot="1">
      <c r="B30" s="132"/>
      <c r="C30" s="36"/>
      <c r="D30" s="36"/>
      <c r="E30" s="36"/>
      <c r="F30" s="36"/>
      <c r="G30" s="36"/>
      <c r="H30" s="184" t="s">
        <v>19</v>
      </c>
      <c r="I30" s="184"/>
      <c r="J30" s="184"/>
      <c r="K30" s="164" t="s">
        <v>20</v>
      </c>
      <c r="L30" s="165">
        <f>ROUNDUP(L28/L29,3)</f>
        <v>2E-3</v>
      </c>
      <c r="M30" s="166" t="s">
        <v>21</v>
      </c>
      <c r="N30" s="166"/>
      <c r="O30" s="167"/>
    </row>
    <row r="31" spans="1:24" s="14" customFormat="1" ht="20" customHeight="1">
      <c r="B31" s="31"/>
      <c r="H31" s="17"/>
      <c r="I31" s="17"/>
      <c r="J31" s="17"/>
      <c r="K31" s="81"/>
      <c r="L31" s="82"/>
      <c r="M31" s="30"/>
      <c r="N31" s="30"/>
      <c r="O31" s="30"/>
    </row>
    <row r="32" spans="1:24" s="14" customFormat="1" ht="20" thickBot="1">
      <c r="B32" s="110" t="s">
        <v>64</v>
      </c>
      <c r="C32" s="103"/>
      <c r="D32" s="103"/>
      <c r="E32" s="103"/>
    </row>
    <row r="33" spans="1:24" s="2" customFormat="1">
      <c r="A33" s="17"/>
      <c r="B33" s="137"/>
      <c r="C33" s="138"/>
      <c r="D33" s="138"/>
      <c r="E33" s="138" t="s">
        <v>66</v>
      </c>
      <c r="F33" s="138" t="s">
        <v>85</v>
      </c>
      <c r="G33" s="138"/>
      <c r="H33" s="138" t="s">
        <v>49</v>
      </c>
      <c r="I33" s="138" t="s">
        <v>8</v>
      </c>
      <c r="J33" s="138"/>
      <c r="K33" s="138"/>
      <c r="L33" s="138" t="s">
        <v>8</v>
      </c>
      <c r="M33" s="139"/>
      <c r="N33" s="139"/>
      <c r="O33" s="140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2" customFormat="1">
      <c r="A34" s="17"/>
      <c r="B34" s="173" t="s">
        <v>72</v>
      </c>
      <c r="C34" s="142"/>
      <c r="D34" s="142"/>
      <c r="E34" s="142" t="s">
        <v>65</v>
      </c>
      <c r="F34" s="142" t="s">
        <v>86</v>
      </c>
      <c r="G34" s="142"/>
      <c r="H34" s="142" t="s">
        <v>48</v>
      </c>
      <c r="I34" s="142" t="s">
        <v>74</v>
      </c>
      <c r="J34" s="142"/>
      <c r="K34" s="142"/>
      <c r="L34" s="142" t="s">
        <v>14</v>
      </c>
      <c r="M34" s="44"/>
      <c r="N34" s="44"/>
      <c r="O34" s="143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00" customFormat="1">
      <c r="A35" s="38"/>
      <c r="B35" s="174" t="s">
        <v>73</v>
      </c>
      <c r="C35" s="145"/>
      <c r="D35" s="145"/>
      <c r="E35" s="145">
        <v>2</v>
      </c>
      <c r="F35" s="145">
        <v>1</v>
      </c>
      <c r="G35" s="145"/>
      <c r="H35" s="146">
        <v>400</v>
      </c>
      <c r="I35" s="171">
        <f>H35*E35/60</f>
        <v>13.333333333333334</v>
      </c>
      <c r="J35" s="146"/>
      <c r="K35" s="147"/>
      <c r="L35" s="175">
        <f>I35/1000</f>
        <v>1.3333333333333334E-2</v>
      </c>
      <c r="M35" s="120" t="s">
        <v>75</v>
      </c>
      <c r="N35" s="87"/>
      <c r="O35" s="148"/>
      <c r="P35" s="38"/>
      <c r="Q35" s="38"/>
      <c r="R35" s="38"/>
      <c r="S35" s="38"/>
      <c r="T35" s="38"/>
      <c r="U35" s="38"/>
      <c r="V35" s="38"/>
      <c r="W35" s="38"/>
      <c r="X35" s="38"/>
    </row>
    <row r="36" spans="1:24" s="100" customFormat="1">
      <c r="A36" s="38"/>
      <c r="B36" s="141"/>
      <c r="C36" s="149"/>
      <c r="D36" s="149"/>
      <c r="E36" s="149"/>
      <c r="F36" s="149"/>
      <c r="G36" s="149"/>
      <c r="H36" s="150"/>
      <c r="I36" s="172"/>
      <c r="J36" s="150"/>
      <c r="K36" s="151"/>
      <c r="L36" s="176"/>
      <c r="M36" s="94"/>
      <c r="N36" s="87"/>
      <c r="O36" s="148"/>
      <c r="P36" s="38"/>
      <c r="Q36" s="38"/>
      <c r="R36" s="38"/>
      <c r="S36" s="38"/>
      <c r="T36" s="38"/>
      <c r="U36" s="38"/>
      <c r="V36" s="38"/>
      <c r="W36" s="38"/>
      <c r="X36" s="38"/>
    </row>
    <row r="37" spans="1:24">
      <c r="B37" s="144"/>
      <c r="C37" s="152"/>
      <c r="D37" s="152"/>
      <c r="E37" s="152"/>
      <c r="F37" s="152"/>
      <c r="G37" s="152"/>
      <c r="H37" s="153"/>
      <c r="I37" s="154"/>
      <c r="J37" s="153"/>
      <c r="K37" s="155"/>
      <c r="L37" s="154"/>
      <c r="M37" s="39"/>
      <c r="N37" s="34"/>
      <c r="O37" s="156"/>
    </row>
    <row r="38" spans="1:24">
      <c r="B38" s="157"/>
      <c r="C38" s="34"/>
      <c r="D38" s="34"/>
      <c r="E38" s="34"/>
      <c r="F38" s="34"/>
      <c r="G38" s="34"/>
      <c r="H38" s="182"/>
      <c r="I38" s="182"/>
      <c r="J38" s="182"/>
      <c r="K38" s="158"/>
      <c r="L38" s="159"/>
      <c r="M38" s="160"/>
      <c r="N38" s="160"/>
      <c r="O38" s="161"/>
    </row>
    <row r="39" spans="1:24">
      <c r="B39" s="88"/>
      <c r="C39" s="102"/>
      <c r="D39" s="34"/>
      <c r="E39" s="34"/>
      <c r="F39" s="34"/>
      <c r="G39" s="34"/>
      <c r="H39" s="183"/>
      <c r="I39" s="183"/>
      <c r="J39" s="183"/>
      <c r="K39" s="183"/>
      <c r="L39" s="162"/>
      <c r="M39" s="162"/>
      <c r="N39" s="162"/>
      <c r="O39" s="163"/>
    </row>
    <row r="40" spans="1:24" ht="20" customHeight="1" thickBot="1">
      <c r="B40" s="132"/>
      <c r="C40" s="36"/>
      <c r="D40" s="36"/>
      <c r="E40" s="36"/>
      <c r="F40" s="36"/>
      <c r="G40" s="36"/>
      <c r="H40" s="184" t="s">
        <v>76</v>
      </c>
      <c r="I40" s="184"/>
      <c r="J40" s="184"/>
      <c r="K40" s="164" t="s">
        <v>77</v>
      </c>
      <c r="L40" s="177">
        <f>L35</f>
        <v>1.3333333333333334E-2</v>
      </c>
      <c r="M40" s="166" t="s">
        <v>87</v>
      </c>
      <c r="N40" s="166"/>
      <c r="O40" s="167"/>
      <c r="P40" s="14" t="s">
        <v>88</v>
      </c>
    </row>
    <row r="41" spans="1:24" s="14" customFormat="1" ht="20" thickBot="1"/>
    <row r="42" spans="1:24" s="14" customFormat="1">
      <c r="B42" s="59" t="s">
        <v>28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</row>
    <row r="43" spans="1:24" s="14" customFormat="1">
      <c r="B43" s="8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63"/>
    </row>
    <row r="44" spans="1:24" s="14" customFormat="1">
      <c r="B44" s="62" t="s">
        <v>36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63"/>
    </row>
    <row r="45" spans="1:24" s="14" customFormat="1">
      <c r="B45" s="6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3"/>
    </row>
    <row r="46" spans="1:24" s="14" customFormat="1">
      <c r="B46" s="62" t="s">
        <v>34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63"/>
    </row>
    <row r="47" spans="1:24" s="14" customFormat="1">
      <c r="B47" s="6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3"/>
    </row>
    <row r="48" spans="1:24" s="14" customFormat="1">
      <c r="B48" s="62" t="s">
        <v>56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3"/>
    </row>
    <row r="49" spans="2:14" s="14" customFormat="1">
      <c r="B49" s="213" t="s">
        <v>94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63"/>
    </row>
    <row r="50" spans="2:14" s="14" customFormat="1">
      <c r="B50" s="178" t="s">
        <v>93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63"/>
    </row>
    <row r="51" spans="2:14" s="14" customFormat="1" ht="20" thickBot="1">
      <c r="B51" s="64" t="s">
        <v>63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6"/>
    </row>
    <row r="52" spans="2:14" s="14" customFormat="1"/>
    <row r="53" spans="2:14" s="14" customFormat="1"/>
    <row r="54" spans="2:14" s="14" customFormat="1"/>
    <row r="55" spans="2:14" s="14" customFormat="1"/>
    <row r="56" spans="2:14" s="14" customFormat="1"/>
    <row r="57" spans="2:14" s="14" customFormat="1"/>
    <row r="58" spans="2:14" s="14" customFormat="1"/>
    <row r="59" spans="2:14" s="14" customFormat="1"/>
    <row r="60" spans="2:14" s="14" customFormat="1"/>
    <row r="61" spans="2:14" s="14" customFormat="1"/>
    <row r="62" spans="2:14" s="14" customFormat="1"/>
    <row r="63" spans="2:14" s="14" customFormat="1"/>
    <row r="64" spans="2:1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</sheetData>
  <mergeCells count="18">
    <mergeCell ref="D3:L3"/>
    <mergeCell ref="B9:L9"/>
    <mergeCell ref="H28:J28"/>
    <mergeCell ref="H29:K29"/>
    <mergeCell ref="H30:J30"/>
    <mergeCell ref="B21:L21"/>
    <mergeCell ref="E12:F12"/>
    <mergeCell ref="E13:F13"/>
    <mergeCell ref="B11:L11"/>
    <mergeCell ref="C12:D12"/>
    <mergeCell ref="C13:D13"/>
    <mergeCell ref="G18:L18"/>
    <mergeCell ref="P25:S25"/>
    <mergeCell ref="H38:J38"/>
    <mergeCell ref="H39:K39"/>
    <mergeCell ref="H40:J40"/>
    <mergeCell ref="E15:L15"/>
    <mergeCell ref="E16:L1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D7A1-534C-E645-A837-6C644BB36488}">
  <sheetPr>
    <tabColor rgb="FF7030A0"/>
    <pageSetUpPr fitToPage="1"/>
  </sheetPr>
  <dimension ref="A1:X61"/>
  <sheetViews>
    <sheetView zoomScale="110" zoomScaleNormal="110" workbookViewId="0">
      <selection activeCell="B31" sqref="B31"/>
    </sheetView>
  </sheetViews>
  <sheetFormatPr baseColWidth="10" defaultRowHeight="16"/>
  <cols>
    <col min="1" max="1" width="9.33203125" style="118" customWidth="1"/>
    <col min="2" max="2" width="26" style="118" customWidth="1"/>
    <col min="3" max="9" width="14" style="118" customWidth="1"/>
    <col min="10" max="10" width="17" style="118" customWidth="1"/>
    <col min="11" max="11" width="19.33203125" style="118" customWidth="1"/>
    <col min="12" max="12" width="14" style="118" customWidth="1"/>
    <col min="13" max="16384" width="10.83203125" style="118"/>
  </cols>
  <sheetData>
    <row r="1" spans="2:12" s="103" customFormat="1" ht="20" thickBot="1"/>
    <row r="2" spans="2:12" s="14" customFormat="1" ht="33" thickTop="1" thickBot="1">
      <c r="D2" s="189" t="s">
        <v>24</v>
      </c>
      <c r="E2" s="190"/>
      <c r="F2" s="190"/>
      <c r="G2" s="190"/>
      <c r="H2" s="190"/>
      <c r="I2" s="190"/>
      <c r="J2" s="190"/>
      <c r="K2" s="190"/>
      <c r="L2" s="191"/>
    </row>
    <row r="3" spans="2:12" s="14" customFormat="1" ht="20" thickTop="1">
      <c r="H3" s="15"/>
      <c r="I3" s="16"/>
      <c r="J3" s="15"/>
      <c r="K3" s="16"/>
      <c r="L3" s="16"/>
    </row>
    <row r="4" spans="2:12" s="14" customFormat="1" ht="19">
      <c r="D4" s="68" t="s">
        <v>54</v>
      </c>
      <c r="E4" s="69"/>
      <c r="F4" s="69"/>
      <c r="G4" s="69"/>
      <c r="H4" s="70"/>
      <c r="I4" s="69"/>
      <c r="J4" s="71"/>
      <c r="K4" s="69"/>
      <c r="L4" s="72"/>
    </row>
    <row r="5" spans="2:12" s="14" customFormat="1" ht="19">
      <c r="D5" s="73" t="s">
        <v>38</v>
      </c>
      <c r="E5" s="27"/>
      <c r="F5" s="27"/>
      <c r="G5" s="27"/>
      <c r="H5" s="56"/>
      <c r="I5" s="27"/>
      <c r="J5" s="57"/>
      <c r="K5" s="27"/>
      <c r="L5" s="74"/>
    </row>
    <row r="6" spans="2:12" s="14" customFormat="1" ht="19">
      <c r="D6" s="75" t="s">
        <v>35</v>
      </c>
      <c r="E6" s="76"/>
      <c r="F6" s="76"/>
      <c r="G6" s="76"/>
      <c r="H6" s="77"/>
      <c r="I6" s="78" t="s">
        <v>39</v>
      </c>
      <c r="J6" s="79"/>
      <c r="K6" s="76"/>
      <c r="L6" s="80"/>
    </row>
    <row r="7" spans="2:12" s="14" customFormat="1" ht="20" thickBot="1">
      <c r="D7" s="55"/>
      <c r="E7" s="27"/>
      <c r="F7" s="27"/>
      <c r="G7" s="27"/>
      <c r="H7" s="56"/>
      <c r="I7" s="67"/>
      <c r="J7" s="57"/>
      <c r="K7" s="27"/>
      <c r="L7" s="27"/>
    </row>
    <row r="8" spans="2:12" s="14" customFormat="1" ht="38" thickBot="1">
      <c r="B8" s="192" t="s">
        <v>59</v>
      </c>
      <c r="C8" s="193"/>
      <c r="D8" s="193"/>
      <c r="E8" s="193"/>
      <c r="F8" s="193"/>
      <c r="G8" s="193"/>
      <c r="H8" s="193"/>
      <c r="I8" s="193"/>
      <c r="J8" s="193"/>
      <c r="K8" s="193"/>
      <c r="L8" s="194"/>
    </row>
    <row r="9" spans="2:12" s="14" customFormat="1" ht="19">
      <c r="D9" s="29"/>
      <c r="E9" s="18"/>
      <c r="F9" s="18"/>
      <c r="G9" s="18"/>
      <c r="H9" s="19"/>
      <c r="I9" s="27"/>
      <c r="J9" s="20"/>
      <c r="K9" s="18"/>
      <c r="L9" s="18"/>
    </row>
    <row r="10" spans="2:12" s="14" customFormat="1" ht="20" thickBot="1">
      <c r="D10" s="29"/>
      <c r="E10" s="18"/>
      <c r="F10" s="18"/>
      <c r="G10" s="18"/>
      <c r="H10" s="19"/>
      <c r="I10" s="27"/>
      <c r="J10" s="20"/>
      <c r="K10" s="18"/>
      <c r="L10" s="18"/>
    </row>
    <row r="11" spans="2:12" s="14" customFormat="1" ht="19">
      <c r="B11" s="32" t="s">
        <v>32</v>
      </c>
      <c r="C11" s="33"/>
      <c r="D11" s="45"/>
      <c r="E11" s="46"/>
      <c r="F11" s="46" t="s">
        <v>33</v>
      </c>
      <c r="G11" s="46"/>
      <c r="H11" s="47"/>
      <c r="I11" s="46"/>
      <c r="J11" s="48"/>
      <c r="K11" s="46"/>
      <c r="L11" s="49"/>
    </row>
    <row r="12" spans="2:12" s="14" customFormat="1" ht="19">
      <c r="B12" s="88"/>
      <c r="C12" s="34"/>
      <c r="D12" s="55"/>
      <c r="E12" s="27"/>
      <c r="F12" s="27" t="s">
        <v>41</v>
      </c>
      <c r="G12" s="27" t="s">
        <v>42</v>
      </c>
      <c r="H12" s="57" t="s">
        <v>45</v>
      </c>
      <c r="I12" s="90" t="s">
        <v>50</v>
      </c>
      <c r="J12" s="91">
        <v>0.36</v>
      </c>
      <c r="K12" s="90" t="s">
        <v>51</v>
      </c>
      <c r="L12" s="89"/>
    </row>
    <row r="13" spans="2:12" s="14" customFormat="1" ht="19">
      <c r="B13" s="88"/>
      <c r="C13" s="34"/>
      <c r="D13" s="55"/>
      <c r="E13" s="27"/>
      <c r="F13" s="27" t="s">
        <v>44</v>
      </c>
      <c r="G13" s="27" t="s">
        <v>43</v>
      </c>
      <c r="H13" s="57" t="s">
        <v>45</v>
      </c>
      <c r="I13" s="90" t="s">
        <v>41</v>
      </c>
      <c r="J13" s="91">
        <v>50</v>
      </c>
      <c r="K13" s="90" t="s">
        <v>53</v>
      </c>
      <c r="L13" s="89"/>
    </row>
    <row r="14" spans="2:12" s="14" customFormat="1" ht="20" thickBot="1">
      <c r="B14" s="35" t="s">
        <v>31</v>
      </c>
      <c r="C14" s="36"/>
      <c r="D14" s="50"/>
      <c r="E14" s="51"/>
      <c r="F14" s="96">
        <f>(C21*D21*E21+C22*D22*E22+C23*D23*E23)/3600*12/L25</f>
        <v>56</v>
      </c>
      <c r="G14" s="51" t="s">
        <v>57</v>
      </c>
      <c r="H14" s="52"/>
      <c r="I14" s="92" t="s">
        <v>44</v>
      </c>
      <c r="J14" s="93">
        <v>8</v>
      </c>
      <c r="K14" s="92" t="s">
        <v>52</v>
      </c>
      <c r="L14" s="54"/>
    </row>
    <row r="15" spans="2:12" s="14" customFormat="1" ht="19">
      <c r="B15" s="34"/>
      <c r="C15" s="34"/>
      <c r="D15" s="55"/>
      <c r="E15" s="27"/>
      <c r="F15" s="27"/>
      <c r="G15" s="27"/>
      <c r="H15" s="56"/>
      <c r="I15" s="27"/>
      <c r="J15" s="57"/>
      <c r="K15" s="27"/>
      <c r="L15" s="27"/>
    </row>
    <row r="16" spans="2:12" s="14" customFormat="1" ht="20" thickBot="1">
      <c r="H16" s="15" t="s">
        <v>7</v>
      </c>
      <c r="I16" s="16">
        <v>120</v>
      </c>
      <c r="J16" s="15" t="s">
        <v>11</v>
      </c>
      <c r="K16" s="16">
        <v>3.65</v>
      </c>
      <c r="L16" s="16" t="s">
        <v>10</v>
      </c>
    </row>
    <row r="17" spans="1:24" s="1" customFormat="1" ht="33" thickTop="1" thickBot="1">
      <c r="A17" s="14"/>
      <c r="B17" s="196" t="s">
        <v>40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" customFormat="1" ht="37" customHeight="1" thickTop="1">
      <c r="A18" s="14"/>
      <c r="B18" s="23"/>
      <c r="C18" s="21" t="s">
        <v>23</v>
      </c>
      <c r="D18" s="21" t="s">
        <v>23</v>
      </c>
      <c r="E18" s="21" t="s">
        <v>23</v>
      </c>
      <c r="F18" s="21" t="s">
        <v>23</v>
      </c>
      <c r="G18" s="21" t="s">
        <v>23</v>
      </c>
      <c r="H18" s="22" t="s">
        <v>27</v>
      </c>
      <c r="I18" s="22" t="s">
        <v>22</v>
      </c>
      <c r="J18" s="22"/>
      <c r="K18" s="22" t="s">
        <v>22</v>
      </c>
      <c r="L18" s="22" t="s">
        <v>22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" customFormat="1" ht="19">
      <c r="A19" s="17"/>
      <c r="B19" s="8"/>
      <c r="C19" s="8" t="s">
        <v>46</v>
      </c>
      <c r="D19" s="8" t="s">
        <v>47</v>
      </c>
      <c r="E19" s="97" t="s">
        <v>58</v>
      </c>
      <c r="F19" s="8" t="s">
        <v>2</v>
      </c>
      <c r="G19" s="8" t="s">
        <v>4</v>
      </c>
      <c r="H19" s="8" t="s">
        <v>49</v>
      </c>
      <c r="I19" s="8" t="s">
        <v>8</v>
      </c>
      <c r="J19" s="8"/>
      <c r="K19" s="8" t="s">
        <v>8</v>
      </c>
      <c r="L19" s="8" t="s">
        <v>8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2" customFormat="1" ht="22">
      <c r="A20" s="17"/>
      <c r="B20" s="8"/>
      <c r="C20" s="8" t="s">
        <v>25</v>
      </c>
      <c r="D20" s="8" t="s">
        <v>1</v>
      </c>
      <c r="E20" s="8" t="s">
        <v>0</v>
      </c>
      <c r="F20" s="8" t="s">
        <v>3</v>
      </c>
      <c r="G20" s="8" t="s">
        <v>5</v>
      </c>
      <c r="H20" s="8" t="s">
        <v>48</v>
      </c>
      <c r="I20" s="8" t="s">
        <v>26</v>
      </c>
      <c r="J20" s="8"/>
      <c r="K20" s="8" t="s">
        <v>13</v>
      </c>
      <c r="L20" s="8" t="s">
        <v>14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00" customFormat="1" ht="19">
      <c r="A21" s="38"/>
      <c r="B21" s="26"/>
      <c r="C21" s="10">
        <v>1680</v>
      </c>
      <c r="D21" s="10">
        <v>0.45</v>
      </c>
      <c r="E21" s="10">
        <v>20</v>
      </c>
      <c r="F21" s="10">
        <v>2</v>
      </c>
      <c r="G21" s="10">
        <v>50</v>
      </c>
      <c r="H21" s="98">
        <f>$J$12*(G21/$J$13)^2*F21/$J$14</f>
        <v>0.09</v>
      </c>
      <c r="I21" s="98">
        <f>H21*E21*D21*C21/3600</f>
        <v>0.378</v>
      </c>
      <c r="J21" s="98"/>
      <c r="K21" s="85">
        <f>I21*12</f>
        <v>4.5359999999999996</v>
      </c>
      <c r="L21" s="98">
        <f>ROUNDUP(K21/1000,3)</f>
        <v>5.0000000000000001E-3</v>
      </c>
      <c r="M21" s="9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00" customFormat="1" ht="19">
      <c r="A22" s="38"/>
      <c r="B22" s="8"/>
      <c r="C22" s="9">
        <v>1680</v>
      </c>
      <c r="D22" s="9">
        <v>0.55000000000000004</v>
      </c>
      <c r="E22" s="9">
        <v>20</v>
      </c>
      <c r="F22" s="9">
        <v>6</v>
      </c>
      <c r="G22" s="9">
        <v>40</v>
      </c>
      <c r="H22" s="101">
        <f>$J$12*(G22/$J$13)^2*F22/$J$14</f>
        <v>0.17280000000000004</v>
      </c>
      <c r="I22" s="101">
        <f t="shared" ref="I22" si="0">H22*E22*D22*C22/3600</f>
        <v>0.88704000000000038</v>
      </c>
      <c r="J22" s="101"/>
      <c r="K22" s="84">
        <f>I22*12</f>
        <v>10.644480000000005</v>
      </c>
      <c r="L22" s="101">
        <f>ROUNDUP(K22/1000,3)</f>
        <v>1.0999999999999999E-2</v>
      </c>
      <c r="M22" s="99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" customFormat="1" ht="19">
      <c r="A23" s="14"/>
      <c r="B23" s="26"/>
      <c r="C23" s="11"/>
      <c r="D23" s="11"/>
      <c r="E23" s="11"/>
      <c r="F23" s="11"/>
      <c r="G23" s="11"/>
      <c r="H23" s="13"/>
      <c r="I23" s="12"/>
      <c r="J23" s="13"/>
      <c r="K23" s="58"/>
      <c r="L23" s="12"/>
      <c r="M23" s="28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" customFormat="1" ht="19">
      <c r="A24" s="14"/>
      <c r="B24" s="81"/>
      <c r="C24" s="14"/>
      <c r="D24" s="14"/>
      <c r="E24" s="14"/>
      <c r="F24" s="14"/>
      <c r="G24" s="14"/>
      <c r="H24" s="210" t="s">
        <v>15</v>
      </c>
      <c r="I24" s="210"/>
      <c r="J24" s="210"/>
      <c r="K24" s="6" t="s">
        <v>16</v>
      </c>
      <c r="L24" s="24">
        <f>ROUNDUP(SUM(L21:L23),3)</f>
        <v>1.6E-2</v>
      </c>
      <c r="M24" s="7" t="s">
        <v>17</v>
      </c>
      <c r="N24" s="7"/>
      <c r="O24" s="7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" customFormat="1" ht="19">
      <c r="A25" s="14"/>
      <c r="B25" s="14"/>
      <c r="D25" s="14"/>
      <c r="E25" s="14"/>
      <c r="F25" s="14"/>
      <c r="G25" s="14"/>
      <c r="H25" s="211" t="s">
        <v>18</v>
      </c>
      <c r="I25" s="211"/>
      <c r="J25" s="211"/>
      <c r="K25" s="211"/>
      <c r="L25" s="3">
        <v>2</v>
      </c>
      <c r="M25" s="3" t="s">
        <v>55</v>
      </c>
      <c r="N25" s="3"/>
      <c r="O25" s="3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" customFormat="1" ht="20" customHeight="1">
      <c r="A26" s="14"/>
      <c r="B26" s="31"/>
      <c r="C26" s="14"/>
      <c r="D26" s="14"/>
      <c r="E26" s="14"/>
      <c r="F26" s="14"/>
      <c r="G26" s="14"/>
      <c r="H26" s="212" t="s">
        <v>19</v>
      </c>
      <c r="I26" s="212"/>
      <c r="J26" s="212"/>
      <c r="K26" s="4" t="s">
        <v>20</v>
      </c>
      <c r="L26" s="25">
        <f>ROUNDUP(L24/L25,3)</f>
        <v>8.0000000000000002E-3</v>
      </c>
      <c r="M26" s="5" t="s">
        <v>21</v>
      </c>
      <c r="N26" s="5"/>
      <c r="O26" s="5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4" customFormat="1" ht="19"/>
    <row r="28" spans="1:24" s="34" customFormat="1" ht="20" thickBot="1">
      <c r="B28" s="120"/>
      <c r="H28" s="41"/>
      <c r="I28" s="41"/>
      <c r="J28" s="41"/>
      <c r="K28" s="42"/>
      <c r="L28" s="41"/>
      <c r="M28" s="39"/>
    </row>
    <row r="29" spans="1:24" s="34" customFormat="1" ht="19">
      <c r="B29" s="136" t="s">
        <v>28</v>
      </c>
      <c r="C29" s="33"/>
      <c r="D29" s="33"/>
      <c r="E29" s="33"/>
      <c r="F29" s="33"/>
      <c r="G29" s="33"/>
      <c r="H29" s="121"/>
      <c r="I29" s="121"/>
      <c r="J29" s="122"/>
      <c r="K29" s="121"/>
      <c r="L29" s="123"/>
      <c r="M29" s="39"/>
    </row>
    <row r="30" spans="1:24" s="34" customFormat="1" ht="19">
      <c r="B30" s="124" t="s">
        <v>62</v>
      </c>
      <c r="C30" s="37"/>
      <c r="D30" s="37"/>
      <c r="E30" s="37"/>
      <c r="G30" s="37"/>
      <c r="H30" s="125"/>
      <c r="I30" s="126"/>
      <c r="J30" s="126"/>
      <c r="K30" s="127"/>
      <c r="L30" s="128"/>
      <c r="M30" s="43"/>
      <c r="N30" s="43"/>
      <c r="O30" s="43"/>
    </row>
    <row r="31" spans="1:24" s="34" customFormat="1" ht="19" customHeight="1">
      <c r="B31" s="130" t="s">
        <v>60</v>
      </c>
      <c r="H31" s="209"/>
      <c r="I31" s="209"/>
      <c r="J31" s="209"/>
      <c r="K31" s="209"/>
      <c r="L31" s="131"/>
      <c r="M31" s="37"/>
      <c r="N31" s="37"/>
      <c r="O31" s="37"/>
    </row>
    <row r="32" spans="1:24" s="34" customFormat="1" ht="20" thickBot="1">
      <c r="B32" s="135" t="s">
        <v>61</v>
      </c>
      <c r="C32" s="36"/>
      <c r="D32" s="36"/>
      <c r="E32" s="36"/>
      <c r="F32" s="36"/>
      <c r="G32" s="36"/>
      <c r="H32" s="205"/>
      <c r="I32" s="205"/>
      <c r="J32" s="205"/>
      <c r="K32" s="133"/>
      <c r="L32" s="134"/>
      <c r="M32" s="37"/>
      <c r="N32" s="37"/>
      <c r="O32" s="37"/>
    </row>
    <row r="33" spans="2:14" s="34" customFormat="1" ht="19">
      <c r="B33" s="12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s="34" customFormat="1" ht="19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2:14" s="34" customFormat="1" ht="19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2:14" s="34" customFormat="1" ht="19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s="34" customFormat="1" ht="19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14" s="34" customFormat="1" ht="19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s="34" customFormat="1" ht="19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4" s="34" customFormat="1" ht="19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2:14" s="34" customFormat="1" ht="31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86"/>
    </row>
    <row r="42" spans="2:14" s="104" customFormat="1" ht="37" customHeight="1">
      <c r="B42" s="105"/>
      <c r="C42" s="106"/>
      <c r="D42" s="106"/>
      <c r="E42" s="106"/>
      <c r="F42" s="106"/>
      <c r="G42" s="106"/>
      <c r="H42" s="119"/>
      <c r="I42" s="119"/>
      <c r="J42" s="119"/>
      <c r="K42" s="119"/>
      <c r="L42" s="107"/>
    </row>
    <row r="43" spans="2:14" s="108" customFormat="1" ht="19"/>
    <row r="44" spans="2:14" s="108" customFormat="1" ht="19"/>
    <row r="45" spans="2:14" s="103" customFormat="1" ht="19">
      <c r="B45" s="108"/>
      <c r="C45" s="111"/>
      <c r="D45" s="111"/>
      <c r="E45" s="111"/>
      <c r="F45" s="111"/>
      <c r="G45" s="111"/>
      <c r="H45" s="112"/>
      <c r="I45" s="113"/>
      <c r="J45" s="114"/>
      <c r="K45" s="115"/>
      <c r="L45" s="109"/>
      <c r="M45" s="110"/>
    </row>
    <row r="46" spans="2:14" s="103" customFormat="1" ht="19">
      <c r="B46" s="108"/>
      <c r="C46" s="111"/>
      <c r="D46" s="111"/>
      <c r="E46" s="111"/>
      <c r="F46" s="111"/>
      <c r="G46" s="111"/>
      <c r="H46" s="112"/>
      <c r="I46" s="113"/>
      <c r="J46" s="114"/>
      <c r="K46" s="115"/>
      <c r="L46" s="109"/>
      <c r="M46" s="110"/>
    </row>
    <row r="47" spans="2:14" s="103" customFormat="1" ht="19">
      <c r="B47" s="108"/>
      <c r="C47" s="111"/>
      <c r="D47" s="111"/>
      <c r="E47" s="111"/>
      <c r="F47" s="111"/>
      <c r="G47" s="111"/>
      <c r="H47" s="112"/>
      <c r="I47" s="113"/>
      <c r="J47" s="114"/>
      <c r="K47" s="115"/>
      <c r="L47" s="109"/>
      <c r="M47" s="110"/>
    </row>
    <row r="48" spans="2:14" s="103" customFormat="1" ht="19">
      <c r="B48" s="108"/>
      <c r="C48" s="116"/>
      <c r="D48" s="116"/>
      <c r="E48" s="111"/>
      <c r="F48" s="111"/>
      <c r="G48" s="111"/>
      <c r="H48" s="117"/>
      <c r="I48" s="113"/>
      <c r="J48" s="114"/>
      <c r="K48" s="115"/>
      <c r="L48" s="111"/>
    </row>
    <row r="49" spans="2:12" s="103" customFormat="1" ht="19">
      <c r="B49" s="108"/>
      <c r="C49" s="116"/>
      <c r="D49" s="116"/>
      <c r="E49" s="111"/>
      <c r="F49" s="111"/>
      <c r="G49" s="111"/>
      <c r="H49" s="117"/>
      <c r="I49" s="113"/>
      <c r="J49" s="114"/>
      <c r="K49" s="115"/>
      <c r="L49" s="111"/>
    </row>
    <row r="50" spans="2:12" s="103" customFormat="1" ht="19">
      <c r="B50" s="108"/>
      <c r="C50" s="116"/>
      <c r="D50" s="116"/>
      <c r="E50" s="111"/>
      <c r="F50" s="111"/>
      <c r="G50" s="111"/>
      <c r="H50" s="117"/>
      <c r="I50" s="113"/>
      <c r="J50" s="114"/>
      <c r="K50" s="115"/>
      <c r="L50" s="111"/>
    </row>
    <row r="51" spans="2:12" s="103" customFormat="1" ht="19">
      <c r="B51" s="108"/>
      <c r="C51" s="116"/>
      <c r="D51" s="116"/>
      <c r="E51" s="111"/>
      <c r="F51" s="111"/>
      <c r="G51" s="111"/>
      <c r="H51" s="117"/>
      <c r="I51" s="113"/>
      <c r="J51" s="114"/>
      <c r="K51" s="115"/>
      <c r="L51" s="111"/>
    </row>
    <row r="52" spans="2:12" s="103" customFormat="1" ht="19">
      <c r="B52" s="108"/>
      <c r="C52" s="116"/>
      <c r="D52" s="116"/>
      <c r="E52" s="111"/>
      <c r="F52" s="111"/>
      <c r="G52" s="111"/>
      <c r="H52" s="117"/>
      <c r="I52" s="113"/>
      <c r="J52" s="114"/>
      <c r="K52" s="115"/>
      <c r="L52" s="111"/>
    </row>
    <row r="53" spans="2:12" s="103" customFormat="1" ht="19">
      <c r="B53" s="108"/>
      <c r="C53" s="116"/>
      <c r="D53" s="116"/>
      <c r="E53" s="111"/>
      <c r="F53" s="111"/>
      <c r="G53" s="111"/>
      <c r="H53" s="117"/>
      <c r="I53" s="113"/>
      <c r="J53" s="114"/>
      <c r="K53" s="115"/>
      <c r="L53" s="111"/>
    </row>
    <row r="54" spans="2:12" s="103" customFormat="1" ht="19"/>
    <row r="55" spans="2:12" s="103" customFormat="1" ht="19"/>
    <row r="56" spans="2:12" s="103" customFormat="1" ht="19"/>
    <row r="57" spans="2:12" s="103" customFormat="1" ht="19"/>
    <row r="58" spans="2:12" s="103" customFormat="1" ht="19"/>
    <row r="59" spans="2:12" s="103" customFormat="1" ht="19"/>
    <row r="60" spans="2:12" s="103" customFormat="1" ht="19"/>
    <row r="61" spans="2:12" s="103" customFormat="1" ht="19"/>
  </sheetData>
  <mergeCells count="9">
    <mergeCell ref="D2:L2"/>
    <mergeCell ref="B8:L8"/>
    <mergeCell ref="B41:K41"/>
    <mergeCell ref="H31:K31"/>
    <mergeCell ref="H32:J32"/>
    <mergeCell ref="B17:L17"/>
    <mergeCell ref="H24:J24"/>
    <mergeCell ref="H25:K25"/>
    <mergeCell ref="H26:J26"/>
  </mergeCells>
  <pageMargins left="0.7" right="0.7" top="0.75" bottom="0.75" header="0.3" footer="0.3"/>
  <pageSetup paperSize="9" scale="3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EIERI</vt:lpstr>
      <vt:lpstr>ZONAGE</vt:lpstr>
    </vt:vector>
  </TitlesOfParts>
  <Company>Rpcs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cp:lastPrinted>2018-07-10T12:55:19Z</cp:lastPrinted>
  <dcterms:created xsi:type="dcterms:W3CDTF">2015-03-02T14:35:21Z</dcterms:created>
  <dcterms:modified xsi:type="dcterms:W3CDTF">2021-02-09T07:59:00Z</dcterms:modified>
</cp:coreProperties>
</file>